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future_2\Desktop\"/>
    </mc:Choice>
  </mc:AlternateContent>
  <bookViews>
    <workbookView xWindow="0" yWindow="0" windowWidth="20490" windowHeight="7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Q10" i="1" l="1"/>
  <c r="Q9" i="1" s="1"/>
  <c r="Q16" i="1" l="1"/>
  <c r="Q17" i="1"/>
  <c r="Q12" i="1"/>
  <c r="Q13" i="1"/>
  <c r="Q18" i="1"/>
  <c r="Q15" i="1"/>
  <c r="Q22" i="1"/>
  <c r="Q20" i="1"/>
  <c r="Q11" i="1"/>
  <c r="Q19" i="1"/>
  <c r="Q14" i="1"/>
  <c r="Q21" i="1"/>
  <c r="S10" i="1"/>
  <c r="S9" i="1" s="1"/>
  <c r="R10" i="1"/>
  <c r="R9" i="1" s="1"/>
  <c r="P10" i="1"/>
  <c r="P9" i="1" s="1"/>
  <c r="O10" i="1"/>
  <c r="O9" i="1" s="1"/>
  <c r="N10" i="1"/>
  <c r="N9" i="1" s="1"/>
  <c r="M10" i="1"/>
  <c r="M9" i="1" s="1"/>
  <c r="L10" i="1"/>
  <c r="L9" i="1" s="1"/>
  <c r="K10" i="1"/>
  <c r="K9" i="1" s="1"/>
  <c r="J10" i="1"/>
  <c r="J9" i="1" s="1"/>
  <c r="I10" i="1"/>
  <c r="I9" i="1" s="1"/>
  <c r="H10" i="1"/>
  <c r="H9" i="1" s="1"/>
  <c r="C23" i="1"/>
  <c r="D23" i="1" s="1"/>
  <c r="C25" i="1"/>
  <c r="D25" i="1" s="1"/>
  <c r="C26" i="1"/>
  <c r="D26" i="1" s="1"/>
  <c r="C27" i="1"/>
  <c r="D27" i="1" s="1"/>
  <c r="C24" i="1"/>
  <c r="D24" i="1" s="1"/>
  <c r="H27" i="1" l="1"/>
  <c r="I27" i="1"/>
  <c r="J27" i="1"/>
  <c r="K27" i="1"/>
  <c r="L27" i="1"/>
  <c r="M27" i="1"/>
  <c r="N27" i="1"/>
  <c r="O27" i="1"/>
  <c r="P27" i="1"/>
  <c r="Q27" i="1"/>
  <c r="R27" i="1"/>
  <c r="S27" i="1"/>
  <c r="T27" i="1"/>
  <c r="H25" i="1"/>
  <c r="I25" i="1"/>
  <c r="J25" i="1"/>
  <c r="K25" i="1"/>
  <c r="L25" i="1"/>
  <c r="M25" i="1"/>
  <c r="N25" i="1"/>
  <c r="O25" i="1"/>
  <c r="P25" i="1"/>
  <c r="Q25" i="1"/>
  <c r="R25" i="1"/>
  <c r="S25" i="1"/>
  <c r="W25" i="1"/>
  <c r="H16" i="1"/>
  <c r="H17" i="1"/>
  <c r="H18" i="1"/>
  <c r="H12" i="1"/>
  <c r="H13" i="1"/>
  <c r="H14" i="1"/>
  <c r="H19" i="1"/>
  <c r="H20" i="1"/>
  <c r="H22" i="1"/>
  <c r="H11" i="1"/>
  <c r="H15" i="1"/>
  <c r="H21" i="1"/>
  <c r="J16" i="1"/>
  <c r="J17" i="1"/>
  <c r="J18" i="1"/>
  <c r="J12" i="1"/>
  <c r="J11" i="1"/>
  <c r="J13" i="1"/>
  <c r="J14" i="1"/>
  <c r="J19" i="1"/>
  <c r="J20" i="1"/>
  <c r="J22" i="1"/>
  <c r="J15" i="1"/>
  <c r="J21" i="1"/>
  <c r="L16" i="1"/>
  <c r="L17" i="1"/>
  <c r="L12" i="1"/>
  <c r="L13" i="1"/>
  <c r="L18" i="1"/>
  <c r="L11" i="1"/>
  <c r="L19" i="1"/>
  <c r="L20" i="1"/>
  <c r="L14" i="1"/>
  <c r="L15" i="1"/>
  <c r="L21" i="1"/>
  <c r="L22" i="1"/>
  <c r="N16" i="1"/>
  <c r="N11" i="1"/>
  <c r="N17" i="1"/>
  <c r="N12" i="1"/>
  <c r="N13" i="1"/>
  <c r="N18" i="1"/>
  <c r="N19" i="1"/>
  <c r="N20" i="1"/>
  <c r="N14" i="1"/>
  <c r="N15" i="1"/>
  <c r="N21" i="1"/>
  <c r="N22" i="1"/>
  <c r="P16" i="1"/>
  <c r="P17" i="1"/>
  <c r="P12" i="1"/>
  <c r="P13" i="1"/>
  <c r="P18" i="1"/>
  <c r="P20" i="1"/>
  <c r="P14" i="1"/>
  <c r="P19" i="1"/>
  <c r="P21" i="1"/>
  <c r="P22" i="1"/>
  <c r="P11" i="1"/>
  <c r="P15" i="1"/>
  <c r="S16" i="1"/>
  <c r="S17" i="1"/>
  <c r="S12" i="1"/>
  <c r="S13" i="1"/>
  <c r="S18" i="1"/>
  <c r="S21" i="1"/>
  <c r="S14" i="1"/>
  <c r="S19" i="1"/>
  <c r="S20" i="1"/>
  <c r="S11" i="1"/>
  <c r="S22" i="1"/>
  <c r="S15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H26" i="1"/>
  <c r="I26" i="1"/>
  <c r="J26" i="1"/>
  <c r="K26" i="1"/>
  <c r="L26" i="1"/>
  <c r="M26" i="1"/>
  <c r="N26" i="1"/>
  <c r="O26" i="1"/>
  <c r="P26" i="1"/>
  <c r="Q26" i="1"/>
  <c r="R26" i="1"/>
  <c r="S26" i="1"/>
  <c r="W26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I16" i="1"/>
  <c r="I17" i="1"/>
  <c r="I18" i="1"/>
  <c r="I11" i="1"/>
  <c r="I12" i="1"/>
  <c r="I13" i="1"/>
  <c r="I14" i="1"/>
  <c r="I19" i="1"/>
  <c r="I21" i="1"/>
  <c r="I15" i="1"/>
  <c r="I20" i="1"/>
  <c r="I22" i="1"/>
  <c r="K16" i="1"/>
  <c r="K17" i="1"/>
  <c r="K18" i="1"/>
  <c r="K12" i="1"/>
  <c r="K13" i="1"/>
  <c r="K11" i="1"/>
  <c r="K14" i="1"/>
  <c r="K19" i="1"/>
  <c r="K21" i="1"/>
  <c r="K15" i="1"/>
  <c r="K20" i="1"/>
  <c r="K22" i="1"/>
  <c r="M11" i="1"/>
  <c r="M16" i="1"/>
  <c r="M17" i="1"/>
  <c r="M12" i="1"/>
  <c r="M13" i="1"/>
  <c r="M18" i="1"/>
  <c r="M19" i="1"/>
  <c r="M21" i="1"/>
  <c r="M14" i="1"/>
  <c r="M15" i="1"/>
  <c r="M20" i="1"/>
  <c r="M22" i="1"/>
  <c r="O16" i="1"/>
  <c r="O17" i="1"/>
  <c r="O11" i="1"/>
  <c r="O12" i="1"/>
  <c r="O13" i="1"/>
  <c r="O18" i="1"/>
  <c r="O19" i="1"/>
  <c r="O21" i="1"/>
  <c r="O14" i="1"/>
  <c r="O15" i="1"/>
  <c r="O20" i="1"/>
  <c r="O22" i="1"/>
  <c r="R16" i="1"/>
  <c r="R17" i="1"/>
  <c r="R12" i="1"/>
  <c r="R13" i="1"/>
  <c r="R18" i="1"/>
  <c r="R20" i="1"/>
  <c r="R11" i="1"/>
  <c r="R14" i="1"/>
  <c r="R19" i="1"/>
  <c r="R21" i="1"/>
  <c r="R22" i="1"/>
  <c r="R15" i="1"/>
  <c r="X10" i="1"/>
  <c r="X9" i="1" s="1"/>
  <c r="W10" i="1"/>
  <c r="W9" i="1" s="1"/>
  <c r="U10" i="1"/>
  <c r="U9" i="1" s="1"/>
  <c r="T10" i="1"/>
  <c r="T9" i="1" s="1"/>
  <c r="V10" i="1"/>
  <c r="V9" i="1" s="1"/>
  <c r="V16" i="1" l="1"/>
  <c r="V11" i="1"/>
  <c r="V17" i="1"/>
  <c r="V12" i="1"/>
  <c r="V13" i="1"/>
  <c r="V18" i="1"/>
  <c r="V20" i="1"/>
  <c r="V14" i="1"/>
  <c r="V19" i="1"/>
  <c r="V21" i="1"/>
  <c r="V22" i="1"/>
  <c r="V15" i="1"/>
  <c r="U11" i="1"/>
  <c r="U16" i="1"/>
  <c r="U17" i="1"/>
  <c r="U12" i="1"/>
  <c r="U13" i="1"/>
  <c r="U18" i="1"/>
  <c r="U21" i="1"/>
  <c r="U14" i="1"/>
  <c r="U19" i="1"/>
  <c r="U20" i="1"/>
  <c r="U22" i="1"/>
  <c r="U15" i="1"/>
  <c r="X16" i="1"/>
  <c r="X11" i="1"/>
  <c r="X19" i="1"/>
  <c r="X17" i="1"/>
  <c r="X18" i="1"/>
  <c r="X12" i="1"/>
  <c r="X15" i="1"/>
  <c r="X13" i="1"/>
  <c r="X14" i="1"/>
  <c r="X22" i="1"/>
  <c r="X20" i="1"/>
  <c r="X21" i="1"/>
  <c r="V23" i="1"/>
  <c r="U26" i="1"/>
  <c r="X26" i="1"/>
  <c r="V24" i="1"/>
  <c r="U25" i="1"/>
  <c r="X25" i="1"/>
  <c r="V27" i="1"/>
  <c r="T16" i="1"/>
  <c r="T17" i="1"/>
  <c r="T12" i="1"/>
  <c r="T13" i="1"/>
  <c r="T18" i="1"/>
  <c r="T11" i="1"/>
  <c r="T20" i="1"/>
  <c r="T14" i="1"/>
  <c r="T19" i="1"/>
  <c r="T21" i="1"/>
  <c r="T22" i="1"/>
  <c r="T15" i="1"/>
  <c r="W16" i="1"/>
  <c r="W17" i="1"/>
  <c r="W11" i="1"/>
  <c r="W12" i="1"/>
  <c r="W13" i="1"/>
  <c r="W18" i="1"/>
  <c r="W21" i="1"/>
  <c r="W14" i="1"/>
  <c r="W19" i="1"/>
  <c r="W20" i="1"/>
  <c r="W22" i="1"/>
  <c r="W15" i="1"/>
  <c r="W23" i="1"/>
  <c r="U23" i="1"/>
  <c r="X23" i="1"/>
  <c r="V26" i="1"/>
  <c r="T26" i="1"/>
  <c r="W24" i="1"/>
  <c r="U24" i="1"/>
  <c r="X24" i="1"/>
  <c r="V25" i="1"/>
  <c r="T25" i="1"/>
  <c r="W27" i="1"/>
  <c r="U27" i="1"/>
  <c r="X27" i="1"/>
</calcChain>
</file>

<file path=xl/sharedStrings.xml><?xml version="1.0" encoding="utf-8"?>
<sst xmlns="http://schemas.openxmlformats.org/spreadsheetml/2006/main" count="48" uniqueCount="30">
  <si>
    <t>FONTE DELL'ENERGIA</t>
  </si>
  <si>
    <t>GPL A 1€/L</t>
  </si>
  <si>
    <t>Gasolio da riscaldamento</t>
  </si>
  <si>
    <t>GPL A 0,8€/L</t>
  </si>
  <si>
    <t>GPL A 0,7€/L</t>
  </si>
  <si>
    <t>GASOLIO AGRICOLO PER SERRE</t>
  </si>
  <si>
    <t>GAS NATURALE (METANO)</t>
  </si>
  <si>
    <t>Pellet A1 ENplus®in sacchi da 15kg</t>
  </si>
  <si>
    <t>Pellet A1 ENplus®in autobotte</t>
  </si>
  <si>
    <t>Legna da ardere sfusa M20-25</t>
  </si>
  <si>
    <t>CORRENTE ELETTRICA CON COP=1</t>
  </si>
  <si>
    <t>CORRENTE ELETTRICA CON COP=2</t>
  </si>
  <si>
    <t>CORRENTE ELETTRICA CON COP=3</t>
  </si>
  <si>
    <t>CORRENTE ELETTRICA CON COP=4</t>
  </si>
  <si>
    <t>CORRENTE ELETTRICA CON COP=5</t>
  </si>
  <si>
    <t>CORRENTE ELETTRICA CON COP=6</t>
  </si>
  <si>
    <t>COSTO DELL’ENERGIA PRIMARIA (IN EURO/MWH)</t>
  </si>
  <si>
    <t>Cippato A1 M35</t>
  </si>
  <si>
    <t>Cippato A2 M50</t>
  </si>
  <si>
    <t>Costi €/MWH aggiornati al 29 Luglio 2020</t>
  </si>
  <si>
    <t>IMPIANTO SOSTITUITO</t>
  </si>
  <si>
    <t>COMPILARE!</t>
  </si>
  <si>
    <t>Resa % caldaia VECCHIA:</t>
  </si>
  <si>
    <t>Resa % caldaia NUOVA:</t>
  </si>
  <si>
    <t>PREZZO/resa</t>
  </si>
  <si>
    <t>Prezzo resa</t>
  </si>
  <si>
    <t xml:space="preserve">COMPILARE! </t>
  </si>
  <si>
    <t>POMPA DI CALORE METTERE SEMPRE 100% E VEDI COP</t>
  </si>
  <si>
    <t>IMPORTANTE PRIMA DI LEGGERE LA TABELLA INSERIRE LA RESA!</t>
  </si>
  <si>
    <r>
      <t xml:space="preserve">Comparazione costi delle fonti di energia in percentuale % CON RESE CALDAIA </t>
    </r>
    <r>
      <rPr>
        <i/>
        <sz val="28"/>
        <color rgb="FF3B3BFF"/>
        <rFont val="Calibri"/>
        <family val="2"/>
        <scheme val="minor"/>
      </rPr>
      <t>(aggiornamento 29.07.2020)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</si>
</sst>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;[Red]\-#,##0\ &quot;€&quot;"/>
    <numFmt numFmtId="165" formatCode="#,##0\ &quot;€&quot;"/>
    <numFmt numFmtId="166" formatCode="0_ ;[Red]\-0\ 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48"/>
      <color rgb="FF3B3B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8"/>
      <color rgb="FF3B3BFF"/>
      <name val="Calibri"/>
      <family val="2"/>
      <scheme val="minor"/>
    </font>
    <font>
      <i/>
      <sz val="28"/>
      <color rgb="FF3B3BFF"/>
      <name val="Calibri"/>
      <family val="2"/>
      <scheme val="minor"/>
    </font>
    <font>
      <b/>
      <sz val="11"/>
      <color rgb="FF66FF6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u val="double"/>
      <sz val="16"/>
      <color theme="0"/>
      <name val="Calibri"/>
      <family val="2"/>
      <scheme val="minor"/>
    </font>
    <font>
      <b/>
      <u val="singleAccounting"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B3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F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rgb="FF3B3BFF"/>
      </left>
      <right style="thick">
        <color rgb="FF3B3BFF"/>
      </right>
      <top style="thick">
        <color rgb="FF3B3BFF"/>
      </top>
      <bottom style="thick">
        <color rgb="FF3B3BFF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Alignment="1" applyProtection="1">
      <alignment textRotation="90"/>
      <protection locked="0"/>
    </xf>
    <xf numFmtId="166" fontId="1" fillId="2" borderId="1" xfId="0" applyNumberFormat="1" applyFont="1" applyFill="1" applyBorder="1" applyProtection="1"/>
    <xf numFmtId="0" fontId="0" fillId="3" borderId="0" xfId="0" applyFill="1" applyProtection="1">
      <protection locked="0"/>
    </xf>
    <xf numFmtId="0" fontId="6" fillId="5" borderId="0" xfId="0" applyFont="1" applyFill="1" applyAlignment="1" applyProtection="1">
      <alignment textRotation="90"/>
    </xf>
    <xf numFmtId="0" fontId="6" fillId="5" borderId="0" xfId="0" applyFont="1" applyFill="1" applyProtection="1"/>
    <xf numFmtId="0" fontId="12" fillId="5" borderId="0" xfId="0" applyFont="1" applyFill="1" applyProtection="1"/>
    <xf numFmtId="0" fontId="12" fillId="5" borderId="0" xfId="0" applyFont="1" applyFill="1" applyAlignment="1" applyProtection="1">
      <alignment wrapText="1"/>
    </xf>
    <xf numFmtId="0" fontId="12" fillId="5" borderId="0" xfId="0" applyFont="1" applyFill="1" applyAlignment="1" applyProtection="1">
      <alignment textRotation="90"/>
    </xf>
    <xf numFmtId="0" fontId="12" fillId="5" borderId="0" xfId="0" applyFont="1" applyFill="1" applyAlignment="1" applyProtection="1">
      <alignment textRotation="90" wrapText="1"/>
    </xf>
    <xf numFmtId="0" fontId="3" fillId="6" borderId="0" xfId="0" applyFont="1" applyFill="1" applyAlignment="1" applyProtection="1">
      <alignment horizontal="center" vertical="center"/>
    </xf>
    <xf numFmtId="0" fontId="4" fillId="6" borderId="0" xfId="0" applyFont="1" applyFill="1" applyAlignment="1" applyProtection="1">
      <alignment horizontal="center" vertical="center"/>
    </xf>
    <xf numFmtId="0" fontId="14" fillId="6" borderId="0" xfId="0" applyFont="1" applyFill="1" applyAlignment="1" applyProtection="1">
      <alignment horizontal="left" vertical="center"/>
    </xf>
    <xf numFmtId="0" fontId="6" fillId="5" borderId="0" xfId="0" applyFont="1" applyFill="1" applyAlignment="1" applyProtection="1">
      <alignment vertical="center"/>
    </xf>
    <xf numFmtId="0" fontId="16" fillId="5" borderId="0" xfId="0" applyFont="1" applyFill="1" applyAlignment="1" applyProtection="1">
      <alignment vertical="center"/>
    </xf>
    <xf numFmtId="0" fontId="0" fillId="5" borderId="0" xfId="0" applyFill="1" applyProtection="1"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wrapText="1"/>
    </xf>
    <xf numFmtId="0" fontId="17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textRotation="90"/>
    </xf>
    <xf numFmtId="166" fontId="1" fillId="0" borderId="1" xfId="0" applyNumberFormat="1" applyFont="1" applyFill="1" applyBorder="1" applyProtection="1"/>
    <xf numFmtId="0" fontId="0" fillId="0" borderId="0" xfId="0" applyFill="1" applyProtection="1">
      <protection locked="0"/>
    </xf>
    <xf numFmtId="0" fontId="15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textRotation="90"/>
    </xf>
    <xf numFmtId="0" fontId="6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textRotation="90"/>
    </xf>
    <xf numFmtId="0" fontId="12" fillId="3" borderId="0" xfId="0" applyFont="1" applyFill="1" applyAlignment="1" applyProtection="1">
      <alignment textRotation="90" wrapText="1"/>
    </xf>
    <xf numFmtId="0" fontId="14" fillId="3" borderId="0" xfId="0" applyFont="1" applyFill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/>
    </xf>
    <xf numFmtId="0" fontId="18" fillId="3" borderId="0" xfId="0" applyFont="1" applyFill="1" applyAlignment="1" applyProtection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6" fillId="5" borderId="0" xfId="0" applyFont="1" applyFill="1" applyAlignment="1" applyProtection="1">
      <alignment textRotation="90"/>
    </xf>
    <xf numFmtId="0" fontId="12" fillId="5" borderId="0" xfId="0" applyFont="1" applyFill="1" applyAlignment="1" applyProtection="1">
      <alignment textRotation="90"/>
    </xf>
    <xf numFmtId="0" fontId="12" fillId="5" borderId="0" xfId="0" applyFont="1" applyFill="1" applyAlignment="1" applyProtection="1">
      <alignment textRotation="90" wrapText="1"/>
    </xf>
    <xf numFmtId="164" fontId="9" fillId="3" borderId="3" xfId="0" applyNumberFormat="1" applyFont="1" applyFill="1" applyBorder="1" applyAlignment="1" applyProtection="1">
      <alignment horizontal="center" vertical="center" textRotation="90"/>
    </xf>
    <xf numFmtId="0" fontId="9" fillId="3" borderId="3" xfId="0" applyFont="1" applyFill="1" applyBorder="1" applyAlignment="1">
      <alignment horizontal="center" vertical="center" textRotation="90"/>
    </xf>
    <xf numFmtId="0" fontId="5" fillId="3" borderId="0" xfId="0" applyFont="1" applyFill="1" applyAlignment="1" applyProtection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 applyProtection="1"/>
    <xf numFmtId="0" fontId="0" fillId="3" borderId="0" xfId="0" applyFill="1" applyAlignment="1"/>
    <xf numFmtId="0" fontId="8" fillId="3" borderId="2" xfId="0" applyFont="1" applyFill="1" applyBorder="1" applyAlignment="1" applyProtection="1">
      <alignment horizontal="center" vertical="center" textRotation="90"/>
    </xf>
    <xf numFmtId="0" fontId="3" fillId="6" borderId="0" xfId="0" applyFont="1" applyFill="1" applyAlignment="1" applyProtection="1">
      <alignment horizontal="center" vertical="center"/>
    </xf>
    <xf numFmtId="0" fontId="4" fillId="6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wrapText="1"/>
    </xf>
    <xf numFmtId="0" fontId="10" fillId="4" borderId="0" xfId="0" applyFont="1" applyFill="1" applyAlignment="1" applyProtection="1">
      <alignment horizontal="center" wrapText="1"/>
    </xf>
    <xf numFmtId="0" fontId="5" fillId="4" borderId="0" xfId="0" applyFont="1" applyFill="1" applyAlignment="1" applyProtection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3B3BFF"/>
      <color rgb="FF66FF66"/>
      <color rgb="FF00CC00"/>
      <color rgb="FF66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103908</xdr:colOff>
      <xdr:row>1</xdr:row>
      <xdr:rowOff>217257</xdr:rowOff>
    </xdr:from>
    <xdr:to>
      <xdr:col>14</xdr:col>
      <xdr:colOff>311726</xdr:colOff>
      <xdr:row>1</xdr:row>
      <xdr:rowOff>1259881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2044" y="407757"/>
          <a:ext cx="2996046" cy="1042624"/>
        </a:xfrm>
        <a:prstGeom prst="rect">
          <a:avLst/>
        </a:prstGeom>
      </xdr:spPr>
    </xdr:pic>
    <xdr:clientData/>
  </xdr:twoCellAnchor>
  <xdr:twoCellAnchor>
    <xdr:from>
      <xdr:col>7</xdr:col>
      <xdr:colOff>145677</xdr:colOff>
      <xdr:row>6</xdr:row>
      <xdr:rowOff>40821</xdr:rowOff>
    </xdr:from>
    <xdr:to>
      <xdr:col>23</xdr:col>
      <xdr:colOff>302558</xdr:colOff>
      <xdr:row>6</xdr:row>
      <xdr:rowOff>623527</xdr:rowOff>
    </xdr:to>
    <xdr:sp macro="" textlink="">
      <xdr:nvSpPr>
        <xdr:cNvPr id="2" name="CasellaDiTesto 1"/>
        <xdr:cNvSpPr txBox="1"/>
      </xdr:nvSpPr>
      <xdr:spPr>
        <a:xfrm>
          <a:off x="5357213" y="3020785"/>
          <a:ext cx="6470595" cy="582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3200" b="1">
              <a:solidFill>
                <a:schemeClr val="bg1"/>
              </a:solidFill>
            </a:rPr>
            <a:t>IMPIANTO</a:t>
          </a:r>
          <a:r>
            <a:rPr lang="it-IT" sz="3200" b="1" baseline="0">
              <a:solidFill>
                <a:schemeClr val="bg1"/>
              </a:solidFill>
            </a:rPr>
            <a:t> NUOVO</a:t>
          </a:r>
          <a:endParaRPr lang="it-IT" sz="32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2245339</xdr:colOff>
      <xdr:row>3</xdr:row>
      <xdr:rowOff>12767</xdr:rowOff>
    </xdr:from>
    <xdr:to>
      <xdr:col>5</xdr:col>
      <xdr:colOff>2781923</xdr:colOff>
      <xdr:row>3</xdr:row>
      <xdr:rowOff>338286</xdr:rowOff>
    </xdr:to>
    <xdr:sp macro="" textlink="">
      <xdr:nvSpPr>
        <xdr:cNvPr id="3" name="Freccia a sinistra 2"/>
        <xdr:cNvSpPr/>
      </xdr:nvSpPr>
      <xdr:spPr>
        <a:xfrm rot="10800000">
          <a:off x="4629310" y="2304210"/>
          <a:ext cx="536584" cy="325519"/>
        </a:xfrm>
        <a:prstGeom prst="leftArrow">
          <a:avLst/>
        </a:prstGeom>
        <a:solidFill>
          <a:srgbClr val="66FF66"/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isometricLeftDown">
            <a:rot lat="2100000" lon="0" rev="0"/>
          </a:camera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2248150</xdr:colOff>
      <xdr:row>3</xdr:row>
      <xdr:rowOff>375765</xdr:rowOff>
    </xdr:from>
    <xdr:to>
      <xdr:col>5</xdr:col>
      <xdr:colOff>2784734</xdr:colOff>
      <xdr:row>4</xdr:row>
      <xdr:rowOff>320284</xdr:rowOff>
    </xdr:to>
    <xdr:sp macro="" textlink="">
      <xdr:nvSpPr>
        <xdr:cNvPr id="5" name="Freccia a sinistra 4"/>
        <xdr:cNvSpPr/>
      </xdr:nvSpPr>
      <xdr:spPr>
        <a:xfrm rot="10800000">
          <a:off x="4632121" y="2667208"/>
          <a:ext cx="536584" cy="325519"/>
        </a:xfrm>
        <a:prstGeom prst="leftArrow">
          <a:avLst/>
        </a:prstGeom>
        <a:solidFill>
          <a:srgbClr val="66FF66"/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isometricLeftDown">
            <a:rot lat="2100000" lon="0" rev="0"/>
          </a:camera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20053</xdr:colOff>
      <xdr:row>3</xdr:row>
      <xdr:rowOff>55451</xdr:rowOff>
    </xdr:from>
    <xdr:to>
      <xdr:col>7</xdr:col>
      <xdr:colOff>396040</xdr:colOff>
      <xdr:row>3</xdr:row>
      <xdr:rowOff>380970</xdr:rowOff>
    </xdr:to>
    <xdr:sp macro="" textlink="">
      <xdr:nvSpPr>
        <xdr:cNvPr id="6" name="Freccia a sinistra 5"/>
        <xdr:cNvSpPr/>
      </xdr:nvSpPr>
      <xdr:spPr>
        <a:xfrm>
          <a:off x="5704974" y="2341451"/>
          <a:ext cx="375987" cy="325519"/>
        </a:xfrm>
        <a:prstGeom prst="leftArrow">
          <a:avLst/>
        </a:prstGeom>
        <a:solidFill>
          <a:srgbClr val="66FF66"/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isometricLeftDown">
            <a:rot lat="2100000" lon="0" rev="0"/>
          </a:camera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22864</xdr:colOff>
      <xdr:row>4</xdr:row>
      <xdr:rowOff>37449</xdr:rowOff>
    </xdr:from>
    <xdr:to>
      <xdr:col>7</xdr:col>
      <xdr:colOff>398851</xdr:colOff>
      <xdr:row>4</xdr:row>
      <xdr:rowOff>362968</xdr:rowOff>
    </xdr:to>
    <xdr:sp macro="" textlink="">
      <xdr:nvSpPr>
        <xdr:cNvPr id="7" name="Freccia a sinistra 6"/>
        <xdr:cNvSpPr/>
      </xdr:nvSpPr>
      <xdr:spPr>
        <a:xfrm>
          <a:off x="5707785" y="2704449"/>
          <a:ext cx="375987" cy="325519"/>
        </a:xfrm>
        <a:prstGeom prst="leftArrow">
          <a:avLst/>
        </a:prstGeom>
        <a:solidFill>
          <a:srgbClr val="66FF66"/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isometricLeftDown">
            <a:rot lat="2100000" lon="0" rev="0"/>
          </a:camera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showRowColHeaders="0" tabSelected="1" zoomScale="85" zoomScaleNormal="85" workbookViewId="0">
      <selection activeCell="G4" sqref="G4"/>
    </sheetView>
  </sheetViews>
  <sheetFormatPr defaultRowHeight="15" x14ac:dyDescent="0.25"/>
  <cols>
    <col min="1" max="1" width="3.7109375" style="1" customWidth="1"/>
    <col min="2" max="2" width="10.7109375" style="1" customWidth="1"/>
    <col min="3" max="3" width="10.5703125" style="1" customWidth="1"/>
    <col min="4" max="4" width="17.5703125" style="1" hidden="1" customWidth="1"/>
    <col min="5" max="5" width="10.7109375" style="1" customWidth="1"/>
    <col min="6" max="6" width="42.140625" style="1" customWidth="1"/>
    <col min="7" max="7" width="7.28515625" style="1" customWidth="1"/>
    <col min="8" max="24" width="6" style="1" customWidth="1"/>
    <col min="25" max="25" width="3.7109375" style="1" customWidth="1"/>
    <col min="26" max="16384" width="9.140625" style="1"/>
  </cols>
  <sheetData>
    <row r="1" spans="1:25" ht="15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2"/>
    </row>
    <row r="2" spans="1:25" ht="192" customHeight="1" x14ac:dyDescent="0.9">
      <c r="A2" s="42"/>
      <c r="B2" s="48" t="s">
        <v>29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3"/>
    </row>
    <row r="3" spans="1:25" ht="22.5" customHeight="1" thickBot="1" x14ac:dyDescent="0.95">
      <c r="A3" s="42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3"/>
    </row>
    <row r="4" spans="1:25" ht="30" customHeight="1" thickTop="1" thickBot="1" x14ac:dyDescent="0.3">
      <c r="A4" s="43"/>
      <c r="B4" s="33" t="s">
        <v>28</v>
      </c>
      <c r="C4" s="34"/>
      <c r="D4" s="34"/>
      <c r="E4" s="34"/>
      <c r="F4" s="13" t="s">
        <v>22</v>
      </c>
      <c r="G4" s="30">
        <v>100</v>
      </c>
      <c r="H4" s="16"/>
      <c r="I4" s="15" t="s">
        <v>26</v>
      </c>
      <c r="J4" s="5"/>
      <c r="K4" s="5"/>
      <c r="L4" s="5"/>
      <c r="M4" s="14" t="s">
        <v>27</v>
      </c>
      <c r="N4" s="9"/>
      <c r="O4" s="9"/>
      <c r="P4" s="10"/>
      <c r="Q4" s="10"/>
      <c r="R4" s="10"/>
      <c r="S4" s="9"/>
      <c r="T4" s="9"/>
      <c r="U4" s="9"/>
      <c r="V4" s="9"/>
      <c r="W4" s="9"/>
      <c r="X4" s="9"/>
      <c r="Y4" s="43"/>
    </row>
    <row r="5" spans="1:25" ht="30" customHeight="1" thickTop="1" thickBot="1" x14ac:dyDescent="0.3">
      <c r="A5" s="43"/>
      <c r="B5" s="34"/>
      <c r="C5" s="34"/>
      <c r="D5" s="34"/>
      <c r="E5" s="34"/>
      <c r="F5" s="13" t="s">
        <v>23</v>
      </c>
      <c r="G5" s="30">
        <v>100</v>
      </c>
      <c r="H5" s="16"/>
      <c r="I5" s="15" t="s">
        <v>21</v>
      </c>
      <c r="J5" s="5"/>
      <c r="K5" s="5"/>
      <c r="L5" s="5"/>
      <c r="M5" s="14" t="s">
        <v>27</v>
      </c>
      <c r="N5" s="9"/>
      <c r="O5" s="9"/>
      <c r="P5" s="10"/>
      <c r="Q5" s="10"/>
      <c r="R5" s="10"/>
      <c r="S5" s="9"/>
      <c r="T5" s="9"/>
      <c r="U5" s="9"/>
      <c r="V5" s="9"/>
      <c r="W5" s="9"/>
      <c r="X5" s="9"/>
      <c r="Y5" s="43"/>
    </row>
    <row r="6" spans="1:25" s="22" customFormat="1" ht="8.25" customHeight="1" thickTop="1" x14ac:dyDescent="0.25">
      <c r="A6" s="43"/>
      <c r="B6" s="34"/>
      <c r="C6" s="34"/>
      <c r="D6" s="34"/>
      <c r="E6" s="34"/>
      <c r="F6" s="29"/>
      <c r="G6" s="23"/>
      <c r="H6" s="4"/>
      <c r="I6" s="24"/>
      <c r="J6" s="25"/>
      <c r="K6" s="25"/>
      <c r="L6" s="25"/>
      <c r="M6" s="26"/>
      <c r="N6" s="27"/>
      <c r="O6" s="27"/>
      <c r="P6" s="28"/>
      <c r="Q6" s="28"/>
      <c r="R6" s="28"/>
      <c r="S6" s="27"/>
      <c r="T6" s="27"/>
      <c r="U6" s="27"/>
      <c r="V6" s="27"/>
      <c r="W6" s="27"/>
      <c r="X6" s="27"/>
      <c r="Y6" s="43"/>
    </row>
    <row r="7" spans="1:25" ht="222" customHeight="1" x14ac:dyDescent="0.25">
      <c r="A7" s="43"/>
      <c r="B7" s="34"/>
      <c r="C7" s="34"/>
      <c r="D7" s="34"/>
      <c r="E7" s="34"/>
      <c r="F7" s="45" t="s">
        <v>0</v>
      </c>
      <c r="G7" s="11"/>
      <c r="H7" s="35" t="s">
        <v>1</v>
      </c>
      <c r="I7" s="35" t="s">
        <v>2</v>
      </c>
      <c r="J7" s="35" t="s">
        <v>3</v>
      </c>
      <c r="K7" s="35" t="s">
        <v>4</v>
      </c>
      <c r="L7" s="35" t="s">
        <v>5</v>
      </c>
      <c r="M7" s="35" t="s">
        <v>6</v>
      </c>
      <c r="N7" s="36" t="s">
        <v>7</v>
      </c>
      <c r="O7" s="36" t="s">
        <v>8</v>
      </c>
      <c r="P7" s="37" t="s">
        <v>9</v>
      </c>
      <c r="Q7" s="37" t="s">
        <v>17</v>
      </c>
      <c r="R7" s="37" t="s">
        <v>18</v>
      </c>
      <c r="S7" s="36" t="s">
        <v>10</v>
      </c>
      <c r="T7" s="36" t="s">
        <v>11</v>
      </c>
      <c r="U7" s="36" t="s">
        <v>12</v>
      </c>
      <c r="V7" s="36" t="s">
        <v>13</v>
      </c>
      <c r="W7" s="36" t="s">
        <v>14</v>
      </c>
      <c r="X7" s="36" t="s">
        <v>15</v>
      </c>
      <c r="Y7" s="43"/>
    </row>
    <row r="8" spans="1:25" ht="35.25" customHeight="1" x14ac:dyDescent="0.3">
      <c r="A8" s="43"/>
      <c r="B8" s="47" t="s">
        <v>16</v>
      </c>
      <c r="C8" s="47"/>
      <c r="D8" s="47"/>
      <c r="E8" s="47"/>
      <c r="F8" s="46"/>
      <c r="G8" s="12"/>
      <c r="H8" s="35"/>
      <c r="I8" s="35"/>
      <c r="J8" s="35"/>
      <c r="K8" s="35"/>
      <c r="L8" s="35"/>
      <c r="M8" s="35"/>
      <c r="N8" s="36"/>
      <c r="O8" s="36"/>
      <c r="P8" s="37"/>
      <c r="Q8" s="37"/>
      <c r="R8" s="37"/>
      <c r="S8" s="36"/>
      <c r="T8" s="36"/>
      <c r="U8" s="36"/>
      <c r="V8" s="36"/>
      <c r="W8" s="36"/>
      <c r="X8" s="36"/>
      <c r="Y8" s="43"/>
    </row>
    <row r="9" spans="1:25" ht="35.25" hidden="1" customHeight="1" x14ac:dyDescent="0.3">
      <c r="A9" s="43"/>
      <c r="B9" s="18"/>
      <c r="C9" s="18"/>
      <c r="D9" s="18"/>
      <c r="E9" s="18"/>
      <c r="F9" s="19" t="s">
        <v>25</v>
      </c>
      <c r="G9" s="19"/>
      <c r="H9" s="20">
        <f>H10+(100-G5)/G5*100</f>
        <v>146</v>
      </c>
      <c r="I9" s="20">
        <f>I10+(100-G5)/G5*100</f>
        <v>109</v>
      </c>
      <c r="J9" s="20">
        <f>J10+(100-G5)/G5*100</f>
        <v>117</v>
      </c>
      <c r="K9" s="20">
        <f>K10+(100-G5)/G5*100</f>
        <v>103</v>
      </c>
      <c r="L9" s="20">
        <f>L10+(100-G5)/G5*100</f>
        <v>70</v>
      </c>
      <c r="M9" s="20">
        <f>M10+(100-G5)/G5*100</f>
        <v>65</v>
      </c>
      <c r="N9" s="20">
        <f>N10+(100-G5)/G5*100</f>
        <v>57</v>
      </c>
      <c r="O9" s="20">
        <f>O10+(100-G5)/G5*100</f>
        <v>60</v>
      </c>
      <c r="P9" s="20">
        <f>P10+(100-G5)/G5*100</f>
        <v>49</v>
      </c>
      <c r="Q9" s="20">
        <f>Q10+(100-G5)/G5*100</f>
        <v>34</v>
      </c>
      <c r="R9" s="20">
        <f>R10+(100-G5)/G5*100</f>
        <v>28</v>
      </c>
      <c r="S9" s="20">
        <f>S10+(100-G5)/G5*100</f>
        <v>215</v>
      </c>
      <c r="T9" s="20">
        <f>T10+(100-G5)/G5*100</f>
        <v>107.5</v>
      </c>
      <c r="U9" s="20">
        <f>U10+(100-G5)/G5*100</f>
        <v>71.666666666666671</v>
      </c>
      <c r="V9" s="20">
        <f>V10+(100-G5)/G5*100</f>
        <v>53.75</v>
      </c>
      <c r="W9" s="20">
        <f>W10+(100-G5)/G5*100</f>
        <v>43</v>
      </c>
      <c r="X9" s="20">
        <f>X10+(100-G5)/G5*100</f>
        <v>35.833333333333336</v>
      </c>
      <c r="Y9" s="43"/>
    </row>
    <row r="10" spans="1:25" ht="32.25" hidden="1" customHeight="1" x14ac:dyDescent="0.25">
      <c r="A10" s="43"/>
      <c r="B10" s="4"/>
      <c r="D10" s="1" t="s">
        <v>24</v>
      </c>
      <c r="E10" s="4"/>
      <c r="H10" s="2">
        <f>C11</f>
        <v>146</v>
      </c>
      <c r="I10" s="2">
        <f>C12</f>
        <v>109</v>
      </c>
      <c r="J10" s="2">
        <f>C13</f>
        <v>117</v>
      </c>
      <c r="K10" s="2">
        <f>C14</f>
        <v>103</v>
      </c>
      <c r="L10" s="2">
        <f>C15</f>
        <v>70</v>
      </c>
      <c r="M10" s="2">
        <f>C16</f>
        <v>65</v>
      </c>
      <c r="N10" s="2">
        <f>C17</f>
        <v>57</v>
      </c>
      <c r="O10" s="2">
        <f>C18</f>
        <v>60</v>
      </c>
      <c r="P10" s="2">
        <f>C19</f>
        <v>49</v>
      </c>
      <c r="Q10" s="2">
        <f>C20</f>
        <v>34</v>
      </c>
      <c r="R10" s="2">
        <f>C21</f>
        <v>28</v>
      </c>
      <c r="S10" s="2">
        <f>C22</f>
        <v>215</v>
      </c>
      <c r="T10" s="2">
        <f>C23</f>
        <v>107.5</v>
      </c>
      <c r="U10" s="2">
        <f>C24</f>
        <v>71.666666666666671</v>
      </c>
      <c r="V10" s="2">
        <f>C25</f>
        <v>53.75</v>
      </c>
      <c r="W10" s="2">
        <f>C26</f>
        <v>43</v>
      </c>
      <c r="X10" s="2">
        <f>C27</f>
        <v>35.833333333333336</v>
      </c>
      <c r="Y10" s="43"/>
    </row>
    <row r="11" spans="1:25" ht="18.75" x14ac:dyDescent="0.3">
      <c r="A11" s="43"/>
      <c r="B11" s="44" t="s">
        <v>19</v>
      </c>
      <c r="C11" s="31">
        <v>146</v>
      </c>
      <c r="D11" s="17">
        <f>C11+(100-G4)/G4*100</f>
        <v>146</v>
      </c>
      <c r="E11" s="38" t="s">
        <v>20</v>
      </c>
      <c r="F11" s="6" t="s">
        <v>1</v>
      </c>
      <c r="G11" s="6"/>
      <c r="H11" s="3">
        <f>-((D11-H9)/D11*100)</f>
        <v>0</v>
      </c>
      <c r="I11" s="21">
        <f>-((D11-I9)/D11*100)</f>
        <v>-25.342465753424658</v>
      </c>
      <c r="J11" s="21">
        <f>-((D11-J9)/D11*100)</f>
        <v>-19.863013698630137</v>
      </c>
      <c r="K11" s="21">
        <f>-((D11-K9)/D11*100)</f>
        <v>-29.452054794520549</v>
      </c>
      <c r="L11" s="21">
        <f>-((D11-L9)/D11*100)</f>
        <v>-52.054794520547944</v>
      </c>
      <c r="M11" s="21">
        <f>-((D11-M9)/D11*100)</f>
        <v>-55.479452054794521</v>
      </c>
      <c r="N11" s="21">
        <f>-((D11-N9)/D11*100)</f>
        <v>-60.958904109589042</v>
      </c>
      <c r="O11" s="21">
        <f>-((D11-O9)/D11*100)</f>
        <v>-58.904109589041099</v>
      </c>
      <c r="P11" s="21">
        <f>-((D11-P9)/D11*100)</f>
        <v>-66.438356164383563</v>
      </c>
      <c r="Q11" s="21">
        <f>-((D11-Q9)/D11*100)</f>
        <v>-76.712328767123282</v>
      </c>
      <c r="R11" s="21">
        <f>-((D11-R9)/D11*100)</f>
        <v>-80.821917808219183</v>
      </c>
      <c r="S11" s="21">
        <f>-((D11-S9)/D11*100)</f>
        <v>47.260273972602739</v>
      </c>
      <c r="T11" s="21">
        <f>-((D11-T9)/D11*100)</f>
        <v>-26.36986301369863</v>
      </c>
      <c r="U11" s="21">
        <f>-((D11-U9)/D11*100)</f>
        <v>-50.913242009132418</v>
      </c>
      <c r="V11" s="21">
        <f>-((D11-V9)/D11*100)</f>
        <v>-63.184931506849317</v>
      </c>
      <c r="W11" s="21">
        <f>-((D11-W9)/D11*100)</f>
        <v>-70.547945205479451</v>
      </c>
      <c r="X11" s="21">
        <f>-((D11-X9)/D11*100)</f>
        <v>-75.456621004566202</v>
      </c>
      <c r="Y11" s="43"/>
    </row>
    <row r="12" spans="1:25" ht="18.75" x14ac:dyDescent="0.3">
      <c r="A12" s="43"/>
      <c r="B12" s="44"/>
      <c r="C12" s="31">
        <v>109</v>
      </c>
      <c r="D12" s="17">
        <f>C12+(100-G4)/G4*100</f>
        <v>109</v>
      </c>
      <c r="E12" s="39"/>
      <c r="F12" s="6" t="s">
        <v>2</v>
      </c>
      <c r="G12" s="6"/>
      <c r="H12" s="21">
        <f>-((D12-H9)/D12*100)</f>
        <v>33.944954128440372</v>
      </c>
      <c r="I12" s="3">
        <f>-((D12-I9)/D12*100)</f>
        <v>0</v>
      </c>
      <c r="J12" s="21">
        <f>-((D12-J9)/D12*100)</f>
        <v>7.3394495412844041</v>
      </c>
      <c r="K12" s="21">
        <f>-((D12-K9)/D12*100)</f>
        <v>-5.5045871559633035</v>
      </c>
      <c r="L12" s="21">
        <f>-((D12-L9)/D12*100)</f>
        <v>-35.779816513761467</v>
      </c>
      <c r="M12" s="21">
        <f>-((D12-M9)/D12*100)</f>
        <v>-40.366972477064223</v>
      </c>
      <c r="N12" s="21">
        <f>-((D12-N9)/D12*100)</f>
        <v>-47.706422018348626</v>
      </c>
      <c r="O12" s="21">
        <f>-((D12-O9)/D12*100)</f>
        <v>-44.954128440366972</v>
      </c>
      <c r="P12" s="21">
        <f>-((D12-P9)/D12*100)</f>
        <v>-55.045871559633028</v>
      </c>
      <c r="Q12" s="21">
        <f>-((D12-Q9)/D12*100)</f>
        <v>-68.807339449541288</v>
      </c>
      <c r="R12" s="21">
        <f>-((D12-R9)/D12*100)</f>
        <v>-74.311926605504581</v>
      </c>
      <c r="S12" s="21">
        <f>-((D12-S9)/D12*100)</f>
        <v>97.247706422018354</v>
      </c>
      <c r="T12" s="21">
        <f>-((D12-T9)/D12*100)</f>
        <v>-1.3761467889908259</v>
      </c>
      <c r="U12" s="21">
        <f>-((D12-U9)/D12*100)</f>
        <v>-34.25076452599388</v>
      </c>
      <c r="V12" s="21">
        <f>-((D12-V9)/D12*100)</f>
        <v>-50.688073394495412</v>
      </c>
      <c r="W12" s="21">
        <f>-((D12-W9)/D12*100)</f>
        <v>-60.550458715596335</v>
      </c>
      <c r="X12" s="21">
        <f>-((D12-X9)/D12*100)</f>
        <v>-67.125382262996936</v>
      </c>
      <c r="Y12" s="43"/>
    </row>
    <row r="13" spans="1:25" ht="18.75" x14ac:dyDescent="0.3">
      <c r="A13" s="43"/>
      <c r="B13" s="44"/>
      <c r="C13" s="31">
        <v>117</v>
      </c>
      <c r="D13" s="17">
        <f>C13+(100-G4)/G4*100</f>
        <v>117</v>
      </c>
      <c r="E13" s="39"/>
      <c r="F13" s="6" t="s">
        <v>3</v>
      </c>
      <c r="G13" s="6"/>
      <c r="H13" s="21">
        <f>-((D13-H9)/D13*100)</f>
        <v>24.786324786324787</v>
      </c>
      <c r="I13" s="21">
        <f>-((D13-I9)/D13*100)</f>
        <v>-6.8376068376068382</v>
      </c>
      <c r="J13" s="3">
        <f>-((D13-J9)/D13*100)</f>
        <v>0</v>
      </c>
      <c r="K13" s="21">
        <f>-((D13-K9)/D13*100)</f>
        <v>-11.965811965811966</v>
      </c>
      <c r="L13" s="21">
        <f>-((D13-L9)/D13*100)</f>
        <v>-40.17094017094017</v>
      </c>
      <c r="M13" s="21">
        <f>-((D13-M9)/D13*100)</f>
        <v>-44.444444444444443</v>
      </c>
      <c r="N13" s="21">
        <f>-((D13-N9)/D13*100)</f>
        <v>-51.282051282051277</v>
      </c>
      <c r="O13" s="21">
        <f>-((D13-O9)/D13*100)</f>
        <v>-48.717948717948715</v>
      </c>
      <c r="P13" s="21">
        <f>-((D13-P9)/D13*100)</f>
        <v>-58.119658119658126</v>
      </c>
      <c r="Q13" s="21">
        <f>-((D13-Q9)/D13*100)</f>
        <v>-70.940170940170944</v>
      </c>
      <c r="R13" s="21">
        <f>-((D13-R9)/D13*100)</f>
        <v>-76.068376068376068</v>
      </c>
      <c r="S13" s="21">
        <f>-((D13-S9)/D13*100)</f>
        <v>83.760683760683762</v>
      </c>
      <c r="T13" s="21">
        <f>-((D13-T9)/D13*100)</f>
        <v>-8.1196581196581192</v>
      </c>
      <c r="U13" s="21">
        <f>-((D13-U9)/D13*100)</f>
        <v>-38.746438746438741</v>
      </c>
      <c r="V13" s="21">
        <f>-((D13-V9)/D13*100)</f>
        <v>-54.059829059829056</v>
      </c>
      <c r="W13" s="21">
        <f>-((D13-W9)/D13*100)</f>
        <v>-63.247863247863243</v>
      </c>
      <c r="X13" s="21">
        <f>-((D13-X9)/D13*100)</f>
        <v>-69.373219373219371</v>
      </c>
      <c r="Y13" s="43"/>
    </row>
    <row r="14" spans="1:25" ht="18.75" x14ac:dyDescent="0.3">
      <c r="A14" s="43"/>
      <c r="B14" s="44"/>
      <c r="C14" s="31">
        <v>103</v>
      </c>
      <c r="D14" s="17">
        <f>C14+(100-G4)/G4*100</f>
        <v>103</v>
      </c>
      <c r="E14" s="39"/>
      <c r="F14" s="6" t="s">
        <v>4</v>
      </c>
      <c r="G14" s="6"/>
      <c r="H14" s="21">
        <f>-((D14-H9)/D14*100)</f>
        <v>41.747572815533978</v>
      </c>
      <c r="I14" s="21">
        <f>-((D14-I9)/D14*100)</f>
        <v>5.825242718446602</v>
      </c>
      <c r="J14" s="21">
        <f>-((D14-J9)/D14*100)</f>
        <v>13.592233009708737</v>
      </c>
      <c r="K14" s="3">
        <f>-((D14-K9)/D14*100)</f>
        <v>0</v>
      </c>
      <c r="L14" s="21">
        <f>-((D14-L9)/D14*100)</f>
        <v>-32.038834951456316</v>
      </c>
      <c r="M14" s="21">
        <f>-((D14-M9)/D14*100)</f>
        <v>-36.893203883495147</v>
      </c>
      <c r="N14" s="21">
        <f>-((D14-N9)/D14*100)</f>
        <v>-44.660194174757287</v>
      </c>
      <c r="O14" s="21">
        <f>-((D14-O9)/D14*100)</f>
        <v>-41.747572815533978</v>
      </c>
      <c r="P14" s="21">
        <f>-((D14-P9)/D14*100)</f>
        <v>-52.427184466019419</v>
      </c>
      <c r="Q14" s="21">
        <f>-((D14-Q9)/D14*100)</f>
        <v>-66.990291262135926</v>
      </c>
      <c r="R14" s="21">
        <f>-((D14-R9)/D14*100)</f>
        <v>-72.815533980582529</v>
      </c>
      <c r="S14" s="21">
        <f>-((D14-S9)/D14*100)</f>
        <v>108.7378640776699</v>
      </c>
      <c r="T14" s="21">
        <f>-((D14-T9)/D14*100)</f>
        <v>4.3689320388349513</v>
      </c>
      <c r="U14" s="21">
        <f>-((D14-U9)/D14*100)</f>
        <v>-30.420711974110027</v>
      </c>
      <c r="V14" s="21">
        <f>-((D14-V9)/D14*100)</f>
        <v>-47.815533980582522</v>
      </c>
      <c r="W14" s="21">
        <f>-((D14-W9)/D14*100)</f>
        <v>-58.252427184466015</v>
      </c>
      <c r="X14" s="21">
        <f>-((D14-X9)/D14*100)</f>
        <v>-65.210355987054996</v>
      </c>
      <c r="Y14" s="43"/>
    </row>
    <row r="15" spans="1:25" ht="18.75" x14ac:dyDescent="0.3">
      <c r="A15" s="43"/>
      <c r="B15" s="44"/>
      <c r="C15" s="31">
        <v>70</v>
      </c>
      <c r="D15" s="17">
        <f>C15+(100-G4)/G4*100</f>
        <v>70</v>
      </c>
      <c r="E15" s="39"/>
      <c r="F15" s="6" t="s">
        <v>5</v>
      </c>
      <c r="G15" s="6"/>
      <c r="H15" s="21">
        <f>-((D15-H9)/D15*100)</f>
        <v>108.57142857142857</v>
      </c>
      <c r="I15" s="21">
        <f>-((D15-I9)/D15*100)</f>
        <v>55.714285714285715</v>
      </c>
      <c r="J15" s="21">
        <f>-((D15-J9)/D15*100)</f>
        <v>67.142857142857139</v>
      </c>
      <c r="K15" s="21">
        <f>-((D15-K9)/D15*100)</f>
        <v>47.142857142857139</v>
      </c>
      <c r="L15" s="3">
        <f>-((D15-L9)/D15*100)</f>
        <v>0</v>
      </c>
      <c r="M15" s="21">
        <f>-((D15-M9)/D15*100)</f>
        <v>-7.1428571428571423</v>
      </c>
      <c r="N15" s="21">
        <f>-((D15-N9)/D15*100)</f>
        <v>-18.571428571428573</v>
      </c>
      <c r="O15" s="21">
        <f>-((D15-O9)/D15*100)</f>
        <v>-14.285714285714285</v>
      </c>
      <c r="P15" s="21">
        <f>-((D15-P9)/D15*100)</f>
        <v>-30</v>
      </c>
      <c r="Q15" s="21">
        <f>-((D15-Q9)/D15*100)</f>
        <v>-51.428571428571423</v>
      </c>
      <c r="R15" s="21">
        <f>-((D15-R9)/D15*100)</f>
        <v>-60</v>
      </c>
      <c r="S15" s="21">
        <f>-((D15-S9)/D15*100)</f>
        <v>207.14285714285717</v>
      </c>
      <c r="T15" s="21">
        <f>-((D15-T9)/D15*100)</f>
        <v>53.571428571428569</v>
      </c>
      <c r="U15" s="21">
        <f>-((D15-U9)/D15*100)</f>
        <v>2.3809523809523876</v>
      </c>
      <c r="V15" s="21">
        <f>-((D15-V9)/D15*100)</f>
        <v>-23.214285714285715</v>
      </c>
      <c r="W15" s="21">
        <f>-((D15-W9)/D15*100)</f>
        <v>-38.571428571428577</v>
      </c>
      <c r="X15" s="21">
        <f>-((D15-X9)/D15*100)</f>
        <v>-48.80952380952381</v>
      </c>
      <c r="Y15" s="43"/>
    </row>
    <row r="16" spans="1:25" ht="18.75" x14ac:dyDescent="0.3">
      <c r="A16" s="43"/>
      <c r="B16" s="44"/>
      <c r="C16" s="31">
        <v>65</v>
      </c>
      <c r="D16" s="17">
        <f>C16+(100-G4)/G4*100</f>
        <v>65</v>
      </c>
      <c r="E16" s="39"/>
      <c r="F16" s="6" t="s">
        <v>6</v>
      </c>
      <c r="G16" s="6"/>
      <c r="H16" s="21">
        <f>-((D16-H9)/D16*100)</f>
        <v>124.61538461538461</v>
      </c>
      <c r="I16" s="21">
        <f>-((D16-I9)/D16*100)</f>
        <v>67.692307692307693</v>
      </c>
      <c r="J16" s="21">
        <f>-((D16-J9)/D16*100)</f>
        <v>80</v>
      </c>
      <c r="K16" s="21">
        <f>-((D16-K9)/D16*100)</f>
        <v>58.461538461538467</v>
      </c>
      <c r="L16" s="21">
        <f>-((D16-L9)/D16*100)</f>
        <v>7.6923076923076925</v>
      </c>
      <c r="M16" s="3">
        <f>-((D16-M9)/D16*100)</f>
        <v>0</v>
      </c>
      <c r="N16" s="21">
        <f>-((D16-N9)/D16*100)</f>
        <v>-12.307692307692308</v>
      </c>
      <c r="O16" s="21">
        <f>-((D16-O9)/D16*100)</f>
        <v>-7.6923076923076925</v>
      </c>
      <c r="P16" s="21">
        <f>-((D16-P9)/D16*100)</f>
        <v>-24.615384615384617</v>
      </c>
      <c r="Q16" s="21">
        <f>-((D16-Q9)/D16*100)</f>
        <v>-47.692307692307693</v>
      </c>
      <c r="R16" s="21">
        <f>-((D16-R9)/D16*100)</f>
        <v>-56.92307692307692</v>
      </c>
      <c r="S16" s="21">
        <f>-((D16-S9)/D16*100)</f>
        <v>230.76923076923075</v>
      </c>
      <c r="T16" s="21">
        <f>-((D16-T9)/D16*100)</f>
        <v>65.384615384615387</v>
      </c>
      <c r="U16" s="21">
        <f>-((D16-U9)/D16*100)</f>
        <v>10.256410256410264</v>
      </c>
      <c r="V16" s="21">
        <f>-((D16-V9)/D16*100)</f>
        <v>-17.307692307692307</v>
      </c>
      <c r="W16" s="21">
        <f>-((D16-W9)/D16*100)</f>
        <v>-33.846153846153847</v>
      </c>
      <c r="X16" s="21">
        <f>-((D16-X9)/D16*100)</f>
        <v>-44.871794871794869</v>
      </c>
      <c r="Y16" s="43"/>
    </row>
    <row r="17" spans="1:25" ht="18.75" x14ac:dyDescent="0.3">
      <c r="A17" s="43"/>
      <c r="B17" s="44"/>
      <c r="C17" s="31">
        <v>57</v>
      </c>
      <c r="D17" s="17">
        <f>C17+(100-G4)/G4*100</f>
        <v>57</v>
      </c>
      <c r="E17" s="39"/>
      <c r="F17" s="7" t="s">
        <v>7</v>
      </c>
      <c r="G17" s="7"/>
      <c r="H17" s="21">
        <f>-((D17-H9)/D17*100)</f>
        <v>156.14035087719299</v>
      </c>
      <c r="I17" s="21">
        <f>-((D17-I9)/D17*100)</f>
        <v>91.228070175438589</v>
      </c>
      <c r="J17" s="21">
        <f>-((D17-J9)/D17*100)</f>
        <v>105.26315789473684</v>
      </c>
      <c r="K17" s="21">
        <f>-((D17-K9)/D17*100)</f>
        <v>80.701754385964904</v>
      </c>
      <c r="L17" s="21">
        <f>-((D17-L9)/D17*100)</f>
        <v>22.807017543859647</v>
      </c>
      <c r="M17" s="21">
        <f>-((D17-M9)/D17*100)</f>
        <v>14.035087719298245</v>
      </c>
      <c r="N17" s="3">
        <f>-((D17-N9)/D17*100)</f>
        <v>0</v>
      </c>
      <c r="O17" s="21">
        <f>-((D17-O9)/D17*100)</f>
        <v>5.2631578947368416</v>
      </c>
      <c r="P17" s="21">
        <f>-((D17-P9)/D17*100)</f>
        <v>-14.035087719298245</v>
      </c>
      <c r="Q17" s="21">
        <f>-((D17-Q9)/D17*100)</f>
        <v>-40.350877192982452</v>
      </c>
      <c r="R17" s="21">
        <f>-((D17-R9)/D17*100)</f>
        <v>-50.877192982456144</v>
      </c>
      <c r="S17" s="21">
        <f>-((D17-S9)/D17*100)</f>
        <v>277.19298245614038</v>
      </c>
      <c r="T17" s="21">
        <f>-((D17-T9)/D17*100)</f>
        <v>88.596491228070178</v>
      </c>
      <c r="U17" s="21">
        <f>-((D17-U9)/D17*100)</f>
        <v>25.730994152046794</v>
      </c>
      <c r="V17" s="21">
        <f>-((D17-V9)/D17*100)</f>
        <v>-5.7017543859649118</v>
      </c>
      <c r="W17" s="21">
        <f>-((D17-W9)/D17*100)</f>
        <v>-24.561403508771928</v>
      </c>
      <c r="X17" s="21">
        <f>-((D17-X9)/D17*100)</f>
        <v>-37.134502923976605</v>
      </c>
      <c r="Y17" s="43"/>
    </row>
    <row r="18" spans="1:25" ht="18.75" x14ac:dyDescent="0.3">
      <c r="A18" s="43"/>
      <c r="B18" s="44"/>
      <c r="C18" s="31">
        <v>60</v>
      </c>
      <c r="D18" s="17">
        <f>C18+(100-G4)/G4*100</f>
        <v>60</v>
      </c>
      <c r="E18" s="39"/>
      <c r="F18" s="7" t="s">
        <v>8</v>
      </c>
      <c r="G18" s="7"/>
      <c r="H18" s="21">
        <f>-((D18-H9)/D18*100)</f>
        <v>143.33333333333334</v>
      </c>
      <c r="I18" s="21">
        <f>-((D18-I9)/D18*100)</f>
        <v>81.666666666666671</v>
      </c>
      <c r="J18" s="21">
        <f>-((D18-J9)/D18*100)</f>
        <v>95</v>
      </c>
      <c r="K18" s="21">
        <f>-((D18-K9)/D18*100)</f>
        <v>71.666666666666671</v>
      </c>
      <c r="L18" s="21">
        <f>-((D18-L9)/D18*100)</f>
        <v>16.666666666666664</v>
      </c>
      <c r="M18" s="21">
        <f>-((D18-M9)/D18*100)</f>
        <v>8.3333333333333321</v>
      </c>
      <c r="N18" s="21">
        <f>-((D18-N9)/D18*100)</f>
        <v>-5</v>
      </c>
      <c r="O18" s="3">
        <f>-((D18-O9)/D18*100)</f>
        <v>0</v>
      </c>
      <c r="P18" s="21">
        <f>-((D18-P9)/D18*100)</f>
        <v>-18.333333333333332</v>
      </c>
      <c r="Q18" s="21">
        <f>-((D18-Q9)/D18*100)</f>
        <v>-43.333333333333336</v>
      </c>
      <c r="R18" s="21">
        <f>-((D18-R9)/D18*100)</f>
        <v>-53.333333333333336</v>
      </c>
      <c r="S18" s="21">
        <f>-((D18-S9)/D18*100)</f>
        <v>258.33333333333337</v>
      </c>
      <c r="T18" s="21">
        <f>-((D18-T9)/D18*100)</f>
        <v>79.166666666666657</v>
      </c>
      <c r="U18" s="21">
        <f>-((D18-U9)/D18*100)</f>
        <v>19.444444444444454</v>
      </c>
      <c r="V18" s="21">
        <f>-((D18-V9)/D18*100)</f>
        <v>-10.416666666666668</v>
      </c>
      <c r="W18" s="21">
        <f>-((D18-W9)/D18*100)</f>
        <v>-28.333333333333332</v>
      </c>
      <c r="X18" s="21">
        <f>-((D18-X9)/D18*100)</f>
        <v>-40.277777777777771</v>
      </c>
      <c r="Y18" s="43"/>
    </row>
    <row r="19" spans="1:25" ht="18.75" x14ac:dyDescent="0.3">
      <c r="A19" s="43"/>
      <c r="B19" s="44"/>
      <c r="C19" s="31">
        <v>49</v>
      </c>
      <c r="D19" s="17">
        <f>C19+(100-G4)/G4*100</f>
        <v>49</v>
      </c>
      <c r="E19" s="39"/>
      <c r="F19" s="8" t="s">
        <v>9</v>
      </c>
      <c r="G19" s="8"/>
      <c r="H19" s="21">
        <f>-((D19-H9)/D19*100)</f>
        <v>197.9591836734694</v>
      </c>
      <c r="I19" s="21">
        <f>-((D19-I9)/D19*100)</f>
        <v>122.44897959183673</v>
      </c>
      <c r="J19" s="21">
        <f>-((D19-J9)/D19*100)</f>
        <v>138.77551020408163</v>
      </c>
      <c r="K19" s="21">
        <f>-((D19-K9)/D19*100)</f>
        <v>110.20408163265304</v>
      </c>
      <c r="L19" s="21">
        <f>-((D19-L9)/D19*100)</f>
        <v>42.857142857142854</v>
      </c>
      <c r="M19" s="21">
        <f>-((D19-M9)/D19*100)</f>
        <v>32.653061224489797</v>
      </c>
      <c r="N19" s="21">
        <f>-((D19-N9)/D19*100)</f>
        <v>16.326530612244898</v>
      </c>
      <c r="O19" s="21">
        <f>-((D19-O9)/D19*100)</f>
        <v>22.448979591836736</v>
      </c>
      <c r="P19" s="3">
        <f>-((D19-P9)/D19*100)</f>
        <v>0</v>
      </c>
      <c r="Q19" s="21">
        <f>-((D19-Q9)/D19*100)</f>
        <v>-30.612244897959183</v>
      </c>
      <c r="R19" s="21">
        <f>-((D19-R9)/D19*100)</f>
        <v>-42.857142857142854</v>
      </c>
      <c r="S19" s="21">
        <f>-((D19-S9)/D19*100)</f>
        <v>338.77551020408163</v>
      </c>
      <c r="T19" s="21">
        <f>-((D19-T9)/D19*100)</f>
        <v>119.38775510204083</v>
      </c>
      <c r="U19" s="21">
        <f>-((D19-U9)/D19*100)</f>
        <v>46.258503401360549</v>
      </c>
      <c r="V19" s="21">
        <f>-((D19-V9)/D19*100)</f>
        <v>9.6938775510204085</v>
      </c>
      <c r="W19" s="21">
        <f>-((D19-W9)/D19*100)</f>
        <v>-12.244897959183673</v>
      </c>
      <c r="X19" s="21">
        <f>-((D19-X9)/D19*100)</f>
        <v>-26.870748299319725</v>
      </c>
      <c r="Y19" s="43"/>
    </row>
    <row r="20" spans="1:25" ht="18.75" x14ac:dyDescent="0.3">
      <c r="A20" s="43"/>
      <c r="B20" s="44"/>
      <c r="C20" s="31">
        <v>34</v>
      </c>
      <c r="D20" s="17">
        <f>C20+(100-G4)/G4*100</f>
        <v>34</v>
      </c>
      <c r="E20" s="39"/>
      <c r="F20" s="8" t="s">
        <v>17</v>
      </c>
      <c r="G20" s="8"/>
      <c r="H20" s="21">
        <f>-((D20-H9)/D20*100)</f>
        <v>329.41176470588232</v>
      </c>
      <c r="I20" s="21">
        <f>-((D20-I9)/D20*100)</f>
        <v>220.58823529411765</v>
      </c>
      <c r="J20" s="21">
        <f>-((D20-J9)/D20*100)</f>
        <v>244.11764705882354</v>
      </c>
      <c r="K20" s="21">
        <f>-((D20-K9)/D20*100)</f>
        <v>202.94117647058823</v>
      </c>
      <c r="L20" s="21">
        <f>-((D20-L9)/D20*100)</f>
        <v>105.88235294117648</v>
      </c>
      <c r="M20" s="21">
        <f>-((D20-M9)/D20*100)</f>
        <v>91.17647058823529</v>
      </c>
      <c r="N20" s="21">
        <f>-((D20-N9)/D20*100)</f>
        <v>67.64705882352942</v>
      </c>
      <c r="O20" s="21">
        <f>-((D20-O9)/D20*100)</f>
        <v>76.470588235294116</v>
      </c>
      <c r="P20" s="21">
        <f>-((D20-P9)/D20*100)</f>
        <v>44.117647058823529</v>
      </c>
      <c r="Q20" s="3">
        <f>-((D20-Q9)/D20*100)</f>
        <v>0</v>
      </c>
      <c r="R20" s="21">
        <f>-((D20-R9)/D20*100)</f>
        <v>-17.647058823529413</v>
      </c>
      <c r="S20" s="21">
        <f>-((D20-S9)/D20*100)</f>
        <v>532.35294117647061</v>
      </c>
      <c r="T20" s="21">
        <f>-((D20-T9)/D20*100)</f>
        <v>216.17647058823528</v>
      </c>
      <c r="U20" s="21">
        <f>-((D20-U9)/D20*100)</f>
        <v>110.78431372549021</v>
      </c>
      <c r="V20" s="21">
        <f>-((D20-V9)/D20*100)</f>
        <v>58.088235294117652</v>
      </c>
      <c r="W20" s="21">
        <f>-((D20-W9)/D20*100)</f>
        <v>26.47058823529412</v>
      </c>
      <c r="X20" s="21">
        <f>-((D20-X9)/D20*100)</f>
        <v>5.3921568627451055</v>
      </c>
      <c r="Y20" s="43"/>
    </row>
    <row r="21" spans="1:25" ht="18.75" x14ac:dyDescent="0.3">
      <c r="A21" s="43"/>
      <c r="B21" s="44"/>
      <c r="C21" s="31">
        <v>28</v>
      </c>
      <c r="D21" s="17">
        <f>C21+(100-G4)/G4*100</f>
        <v>28</v>
      </c>
      <c r="E21" s="39"/>
      <c r="F21" s="8" t="s">
        <v>18</v>
      </c>
      <c r="G21" s="8"/>
      <c r="H21" s="21">
        <f>-((D21-H9)/D21*100)</f>
        <v>421.42857142857144</v>
      </c>
      <c r="I21" s="21">
        <f>-((D21-I9)/D21*100)</f>
        <v>289.28571428571428</v>
      </c>
      <c r="J21" s="21">
        <f>-((D21-J9)/D21*100)</f>
        <v>317.85714285714283</v>
      </c>
      <c r="K21" s="21">
        <f>-((D21-K9)/D21*100)</f>
        <v>267.85714285714283</v>
      </c>
      <c r="L21" s="21">
        <f>-((D21-L9)/D21*100)</f>
        <v>150</v>
      </c>
      <c r="M21" s="21">
        <f>-((D21-M9)/D21*100)</f>
        <v>132.14285714285714</v>
      </c>
      <c r="N21" s="21">
        <f>-((D21-N9)/D21*100)</f>
        <v>103.57142857142858</v>
      </c>
      <c r="O21" s="21">
        <f>-((D21-O9)/D21*100)</f>
        <v>114.28571428571428</v>
      </c>
      <c r="P21" s="21">
        <f>-((D21-P9)/D21*100)</f>
        <v>75</v>
      </c>
      <c r="Q21" s="21">
        <f>-((D21-Q9)/D21*100)</f>
        <v>21.428571428571427</v>
      </c>
      <c r="R21" s="3">
        <f>-((D21-R9)/D21*100)</f>
        <v>0</v>
      </c>
      <c r="S21" s="21">
        <f>-((D21-S9)/D21*100)</f>
        <v>667.85714285714289</v>
      </c>
      <c r="T21" s="21">
        <f>-((D21-T9)/D21*100)</f>
        <v>283.92857142857144</v>
      </c>
      <c r="U21" s="21">
        <f>-((D21-U9)/D21*100)</f>
        <v>155.95238095238096</v>
      </c>
      <c r="V21" s="21">
        <f>-((D21-V9)/D21*100)</f>
        <v>91.964285714285708</v>
      </c>
      <c r="W21" s="21">
        <f>-((D21-W9)/D21*100)</f>
        <v>53.571428571428569</v>
      </c>
      <c r="X21" s="21">
        <f>-((D21-X9)/D21*100)</f>
        <v>27.976190476190482</v>
      </c>
      <c r="Y21" s="43"/>
    </row>
    <row r="22" spans="1:25" ht="18.75" x14ac:dyDescent="0.3">
      <c r="A22" s="43"/>
      <c r="B22" s="44"/>
      <c r="C22" s="32">
        <v>215</v>
      </c>
      <c r="D22" s="17">
        <f>C22+(100-G4)/G4*100</f>
        <v>215</v>
      </c>
      <c r="E22" s="39"/>
      <c r="F22" s="7" t="s">
        <v>10</v>
      </c>
      <c r="G22" s="7"/>
      <c r="H22" s="21">
        <f>-((D22-H9)/D22*100)</f>
        <v>-32.093023255813954</v>
      </c>
      <c r="I22" s="21">
        <f>-((D22-I9)/D22*100)</f>
        <v>-49.302325581395351</v>
      </c>
      <c r="J22" s="21">
        <f>-((D22-J9)/D22*100)</f>
        <v>-45.581395348837212</v>
      </c>
      <c r="K22" s="21">
        <f>-((D22-K9)/D22*100)</f>
        <v>-52.093023255813954</v>
      </c>
      <c r="L22" s="21">
        <f>-((D22-L9)/D22*100)</f>
        <v>-67.441860465116278</v>
      </c>
      <c r="M22" s="21">
        <f>-((D22-M9)/D22*100)</f>
        <v>-69.767441860465112</v>
      </c>
      <c r="N22" s="21">
        <f>-((D22-N9)/D22*100)</f>
        <v>-73.488372093023258</v>
      </c>
      <c r="O22" s="21">
        <f>-((D22-O9)/D22*100)</f>
        <v>-72.093023255813947</v>
      </c>
      <c r="P22" s="21">
        <f>-((D22-P9)/D22*100)</f>
        <v>-77.20930232558139</v>
      </c>
      <c r="Q22" s="21">
        <f>-((D22-Q9)/D22*100)</f>
        <v>-84.186046511627907</v>
      </c>
      <c r="R22" s="21">
        <f>-((D22-R9)/D22*100)</f>
        <v>-86.976744186046503</v>
      </c>
      <c r="S22" s="3">
        <f>-((D22-S9)/D22*100)</f>
        <v>0</v>
      </c>
      <c r="T22" s="21">
        <f>-((D22-T9)/D22*100)</f>
        <v>-50</v>
      </c>
      <c r="U22" s="21">
        <f>-((D22-U9)/D22*100)</f>
        <v>-66.666666666666657</v>
      </c>
      <c r="V22" s="21">
        <f>-((D22-V9)/D22*100)</f>
        <v>-75</v>
      </c>
      <c r="W22" s="21">
        <f>-((D22-W9)/D22*100)</f>
        <v>-80</v>
      </c>
      <c r="X22" s="21">
        <f>-((D22-X9)/D22*100)</f>
        <v>-83.333333333333329</v>
      </c>
      <c r="Y22" s="43"/>
    </row>
    <row r="23" spans="1:25" ht="18.75" x14ac:dyDescent="0.3">
      <c r="A23" s="43"/>
      <c r="B23" s="44"/>
      <c r="C23" s="32">
        <f>C22/2</f>
        <v>107.5</v>
      </c>
      <c r="D23" s="17">
        <f>C23+(100-G4)/G4*100</f>
        <v>107.5</v>
      </c>
      <c r="E23" s="39"/>
      <c r="F23" s="7" t="s">
        <v>11</v>
      </c>
      <c r="G23" s="7"/>
      <c r="H23" s="21">
        <f>-((D23-H9)/D23*100)</f>
        <v>35.813953488372093</v>
      </c>
      <c r="I23" s="21">
        <f>-((D23-I9)/D23*100)</f>
        <v>1.3953488372093024</v>
      </c>
      <c r="J23" s="21">
        <f>-((D23-J9)/D23*100)</f>
        <v>8.8372093023255811</v>
      </c>
      <c r="K23" s="21">
        <f>-((D23-K9)/D23*100)</f>
        <v>-4.1860465116279073</v>
      </c>
      <c r="L23" s="21">
        <f>-((D23-L9)/D23*100)</f>
        <v>-34.883720930232556</v>
      </c>
      <c r="M23" s="21">
        <f>-((D23-M9)/D23*100)</f>
        <v>-39.534883720930232</v>
      </c>
      <c r="N23" s="21">
        <f>-((D23-N9)/D23*100)</f>
        <v>-46.97674418604651</v>
      </c>
      <c r="O23" s="21">
        <f>-((D23-O9)/D23*100)</f>
        <v>-44.186046511627907</v>
      </c>
      <c r="P23" s="21">
        <f>-((D23-P9)/D23*100)</f>
        <v>-54.418604651162795</v>
      </c>
      <c r="Q23" s="21">
        <f>-((D23-Q9)/D23*100)</f>
        <v>-68.372093023255815</v>
      </c>
      <c r="R23" s="21">
        <f>-((D23-R9)/D23*100)</f>
        <v>-73.95348837209302</v>
      </c>
      <c r="S23" s="21">
        <f>-((D23-S9)/D23*100)</f>
        <v>100</v>
      </c>
      <c r="T23" s="3">
        <f>-((D23-T9)/D23*100)</f>
        <v>0</v>
      </c>
      <c r="U23" s="21">
        <f>-((D23-U9)/D23*100)</f>
        <v>-33.333333333333329</v>
      </c>
      <c r="V23" s="21">
        <f>-((D23-V9)/D23*100)</f>
        <v>-50</v>
      </c>
      <c r="W23" s="21">
        <f>-((D23-W9)/D23*100)</f>
        <v>-60</v>
      </c>
      <c r="X23" s="21">
        <f>-((D23-X9)/D23*100)</f>
        <v>-66.666666666666657</v>
      </c>
      <c r="Y23" s="43"/>
    </row>
    <row r="24" spans="1:25" ht="18.75" x14ac:dyDescent="0.3">
      <c r="A24" s="43"/>
      <c r="B24" s="44"/>
      <c r="C24" s="32">
        <f>C22/3</f>
        <v>71.666666666666671</v>
      </c>
      <c r="D24" s="17">
        <f>C24+(100-G4)/G4*100</f>
        <v>71.666666666666671</v>
      </c>
      <c r="E24" s="39"/>
      <c r="F24" s="7" t="s">
        <v>12</v>
      </c>
      <c r="G24" s="7"/>
      <c r="H24" s="21">
        <f>-((D24-H9)/D24*100)</f>
        <v>103.72093023255813</v>
      </c>
      <c r="I24" s="21">
        <f>-((D24-I9)/D24*100)</f>
        <v>52.093023255813939</v>
      </c>
      <c r="J24" s="21">
        <f>-((D24-J9)/D24*100)</f>
        <v>63.255813953488357</v>
      </c>
      <c r="K24" s="21">
        <f>-((D24-K9)/D24*100)</f>
        <v>43.720930232558132</v>
      </c>
      <c r="L24" s="21">
        <f>-((D24-L9)/D24*100)</f>
        <v>-2.3255813953488436</v>
      </c>
      <c r="M24" s="21">
        <f>-((D24-M9)/D24*100)</f>
        <v>-9.3023255813953547</v>
      </c>
      <c r="N24" s="21">
        <f>-((D24-N9)/D24*100)</f>
        <v>-20.465116279069772</v>
      </c>
      <c r="O24" s="21">
        <f>-((D24-O9)/D24*100)</f>
        <v>-16.279069767441868</v>
      </c>
      <c r="P24" s="21">
        <f>-((D24-P9)/D24*100)</f>
        <v>-31.627906976744192</v>
      </c>
      <c r="Q24" s="21">
        <f>-((D24-Q9)/D24*100)</f>
        <v>-52.558139534883722</v>
      </c>
      <c r="R24" s="21">
        <f>-((D24-R9)/D24*100)</f>
        <v>-60.930232558139544</v>
      </c>
      <c r="S24" s="21">
        <f>-((D24-S9)/D24*100)</f>
        <v>199.99999999999994</v>
      </c>
      <c r="T24" s="21">
        <f>-((D24-T9)/D24*100)</f>
        <v>49.999999999999986</v>
      </c>
      <c r="U24" s="3">
        <f>-((D24-U9)/D24*100)</f>
        <v>0</v>
      </c>
      <c r="V24" s="21">
        <f>-((D24-V9)/D24*100)</f>
        <v>-25.000000000000007</v>
      </c>
      <c r="W24" s="21">
        <f>-((D24-W9)/D24*100)</f>
        <v>-40</v>
      </c>
      <c r="X24" s="21">
        <f>-((D24-X9)/D24*100)</f>
        <v>-50</v>
      </c>
      <c r="Y24" s="43"/>
    </row>
    <row r="25" spans="1:25" ht="18.75" x14ac:dyDescent="0.3">
      <c r="A25" s="43"/>
      <c r="B25" s="44"/>
      <c r="C25" s="32">
        <f>C22/4</f>
        <v>53.75</v>
      </c>
      <c r="D25" s="17">
        <f>C25+(100-G4)/G4*100</f>
        <v>53.75</v>
      </c>
      <c r="E25" s="39"/>
      <c r="F25" s="7" t="s">
        <v>13</v>
      </c>
      <c r="G25" s="7"/>
      <c r="H25" s="21">
        <f>-((D25-H9)/D25*100)</f>
        <v>171.62790697674419</v>
      </c>
      <c r="I25" s="21">
        <f>-((D25-I9)/D25*100)</f>
        <v>102.7906976744186</v>
      </c>
      <c r="J25" s="21">
        <f>-((D25-J9)/D25*100)</f>
        <v>117.67441860465115</v>
      </c>
      <c r="K25" s="21">
        <f>-((D25-K9)/D25*100)</f>
        <v>91.627906976744185</v>
      </c>
      <c r="L25" s="21">
        <f>-((D25-L9)/D25*100)</f>
        <v>30.232558139534881</v>
      </c>
      <c r="M25" s="21">
        <f>-((D25-M9)/D25*100)</f>
        <v>20.930232558139537</v>
      </c>
      <c r="N25" s="21">
        <f>-((D25-N9)/D25*100)</f>
        <v>6.0465116279069768</v>
      </c>
      <c r="O25" s="21">
        <f>-((D25-O9)/D25*100)</f>
        <v>11.627906976744185</v>
      </c>
      <c r="P25" s="21">
        <f>-((D25-P9)/D25*100)</f>
        <v>-8.8372093023255811</v>
      </c>
      <c r="Q25" s="21">
        <f>-((D25-Q9)/D25*100)</f>
        <v>-36.744186046511629</v>
      </c>
      <c r="R25" s="21">
        <f>-((D25-R9)/D25*100)</f>
        <v>-47.906976744186046</v>
      </c>
      <c r="S25" s="21">
        <f>-((D25-S9)/D25*100)</f>
        <v>300</v>
      </c>
      <c r="T25" s="21">
        <f>-((D25-T9)/D25*100)</f>
        <v>100</v>
      </c>
      <c r="U25" s="21">
        <f>-((D25-U9)/D25*100)</f>
        <v>33.333333333333343</v>
      </c>
      <c r="V25" s="3">
        <f>-((D25-V9)/D25*100)</f>
        <v>0</v>
      </c>
      <c r="W25" s="21">
        <f>-((D25-W9)/D25*100)</f>
        <v>-20</v>
      </c>
      <c r="X25" s="21">
        <f>-((D25-X9)/D25*100)</f>
        <v>-33.333333333333329</v>
      </c>
      <c r="Y25" s="43"/>
    </row>
    <row r="26" spans="1:25" ht="18.75" x14ac:dyDescent="0.3">
      <c r="A26" s="43"/>
      <c r="B26" s="44"/>
      <c r="C26" s="32">
        <f>C22/5</f>
        <v>43</v>
      </c>
      <c r="D26" s="17">
        <f>C26+(100-G4)/G4*100</f>
        <v>43</v>
      </c>
      <c r="E26" s="39"/>
      <c r="F26" s="7" t="s">
        <v>14</v>
      </c>
      <c r="G26" s="7"/>
      <c r="H26" s="21">
        <f>-((D26-H9)/D26*100)</f>
        <v>239.53488372093022</v>
      </c>
      <c r="I26" s="21">
        <f>-((D26-I9)/D26*100)</f>
        <v>153.48837209302326</v>
      </c>
      <c r="J26" s="21">
        <f>-((D26-J9)/D26*100)</f>
        <v>172.09302325581396</v>
      </c>
      <c r="K26" s="21">
        <f>-((D26-K9)/D26*100)</f>
        <v>139.53488372093022</v>
      </c>
      <c r="L26" s="21">
        <f>-((D26-L9)/D26*100)</f>
        <v>62.790697674418603</v>
      </c>
      <c r="M26" s="21">
        <f>-((D26-M9)/D26*100)</f>
        <v>51.162790697674424</v>
      </c>
      <c r="N26" s="21">
        <f>-((D26-N9)/D26*100)</f>
        <v>32.558139534883722</v>
      </c>
      <c r="O26" s="21">
        <f>-((D26-O9)/D26*100)</f>
        <v>39.534883720930232</v>
      </c>
      <c r="P26" s="21">
        <f>-((D26-P9)/D26*100)</f>
        <v>13.953488372093023</v>
      </c>
      <c r="Q26" s="21">
        <f>-((D26-Q9)/D26*100)</f>
        <v>-20.930232558139537</v>
      </c>
      <c r="R26" s="21">
        <f>-((D26-R9)/D26*100)</f>
        <v>-34.883720930232556</v>
      </c>
      <c r="S26" s="21">
        <f>-((D26-S9)/D26*100)</f>
        <v>400</v>
      </c>
      <c r="T26" s="21">
        <f>-((D26-T9)/D26*100)</f>
        <v>150</v>
      </c>
      <c r="U26" s="21">
        <f>-((D26-U9)/D26*100)</f>
        <v>66.666666666666671</v>
      </c>
      <c r="V26" s="21">
        <f>-((D26-V9)/D26*100)</f>
        <v>25</v>
      </c>
      <c r="W26" s="3">
        <f>-((D26-W9)/D26*100)</f>
        <v>0</v>
      </c>
      <c r="X26" s="21">
        <f>-((D26-X9)/D26*100)</f>
        <v>-16.666666666666661</v>
      </c>
      <c r="Y26" s="43"/>
    </row>
    <row r="27" spans="1:25" ht="18.75" x14ac:dyDescent="0.3">
      <c r="A27" s="43"/>
      <c r="B27" s="44"/>
      <c r="C27" s="32">
        <f>C22/6</f>
        <v>35.833333333333336</v>
      </c>
      <c r="D27" s="17">
        <f>C27+(100-G4)/G4*100</f>
        <v>35.833333333333336</v>
      </c>
      <c r="E27" s="39"/>
      <c r="F27" s="7" t="s">
        <v>15</v>
      </c>
      <c r="G27" s="7"/>
      <c r="H27" s="21">
        <f>-((D27-H9)/D27*100)</f>
        <v>307.44186046511624</v>
      </c>
      <c r="I27" s="21">
        <f>-((D27-I9)/D27*100)</f>
        <v>204.18604651162786</v>
      </c>
      <c r="J27" s="21">
        <f>-((D27-J9)/D27*100)</f>
        <v>226.51162790697671</v>
      </c>
      <c r="K27" s="21">
        <f>-((D27-K9)/D27*100)</f>
        <v>187.44186046511624</v>
      </c>
      <c r="L27" s="21">
        <f>-((D27-L9)/D27*100)</f>
        <v>95.348837209302317</v>
      </c>
      <c r="M27" s="21">
        <f>-((D27-M9)/D27*100)</f>
        <v>81.395348837209298</v>
      </c>
      <c r="N27" s="21">
        <f>-((D27-N9)/D27*100)</f>
        <v>59.069767441860456</v>
      </c>
      <c r="O27" s="21">
        <f>-((D27-O9)/D27*100)</f>
        <v>67.441860465116264</v>
      </c>
      <c r="P27" s="21">
        <f>-((D27-P9)/D27*100)</f>
        <v>36.744186046511615</v>
      </c>
      <c r="Q27" s="21">
        <f>-((D27-Q9)/D27*100)</f>
        <v>-5.1162790697674483</v>
      </c>
      <c r="R27" s="21">
        <f>-((D27-R9)/D27*100)</f>
        <v>-21.860465116279073</v>
      </c>
      <c r="S27" s="21">
        <f>-((D27-S9)/D27*100)</f>
        <v>499.99999999999989</v>
      </c>
      <c r="T27" s="21">
        <f>-((D27-T9)/D27*100)</f>
        <v>199.99999999999994</v>
      </c>
      <c r="U27" s="21">
        <f>-((D27-U9)/D27*100)</f>
        <v>100</v>
      </c>
      <c r="V27" s="21">
        <f>-((D27-V9)/D27*100)</f>
        <v>49.999999999999986</v>
      </c>
      <c r="W27" s="21">
        <f>-((D27-W9)/D27*100)</f>
        <v>19.999999999999993</v>
      </c>
      <c r="X27" s="3">
        <f>-((D27-X9)/D27*100)</f>
        <v>0</v>
      </c>
      <c r="Y27" s="43"/>
    </row>
    <row r="28" spans="1:25" x14ac:dyDescent="0.25">
      <c r="A28" s="43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</sheetData>
  <sheetProtection password="D0AC" sheet="1" objects="1" scenarios="1" selectLockedCells="1"/>
  <mergeCells count="28">
    <mergeCell ref="E11:E27"/>
    <mergeCell ref="B3:X3"/>
    <mergeCell ref="Y1:Y28"/>
    <mergeCell ref="A1:X1"/>
    <mergeCell ref="A2:A28"/>
    <mergeCell ref="B28:X28"/>
    <mergeCell ref="V7:V8"/>
    <mergeCell ref="W7:W8"/>
    <mergeCell ref="X7:X8"/>
    <mergeCell ref="B11:B27"/>
    <mergeCell ref="F7:F8"/>
    <mergeCell ref="B8:E8"/>
    <mergeCell ref="B2:X2"/>
    <mergeCell ref="H7:H8"/>
    <mergeCell ref="I7:I8"/>
    <mergeCell ref="J7:J8"/>
    <mergeCell ref="U7:U8"/>
    <mergeCell ref="M7:M8"/>
    <mergeCell ref="N7:N8"/>
    <mergeCell ref="O7:O8"/>
    <mergeCell ref="P7:P8"/>
    <mergeCell ref="R7:R8"/>
    <mergeCell ref="Q7:Q8"/>
    <mergeCell ref="B4:E7"/>
    <mergeCell ref="K7:K8"/>
    <mergeCell ref="L7:L8"/>
    <mergeCell ref="S7:S8"/>
    <mergeCell ref="T7:T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onfuture_2</cp:lastModifiedBy>
  <cp:lastPrinted>2020-05-11T15:34:44Z</cp:lastPrinted>
  <dcterms:created xsi:type="dcterms:W3CDTF">2015-06-05T18:17:20Z</dcterms:created>
  <dcterms:modified xsi:type="dcterms:W3CDTF">2020-12-11T15:17:34Z</dcterms:modified>
</cp:coreProperties>
</file>